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70" windowHeight="1185"/>
  </bookViews>
  <sheets>
    <sheet name="ЗВІТ ПРО ВИКОН.ФІН.ПЛАНУ" sheetId="1" r:id="rId1"/>
  </sheets>
  <definedNames>
    <definedName name="_xlnm.Print_Area" localSheetId="0">'ЗВІТ ПРО ВИКОН.ФІН.ПЛАНУ'!$A$1:$G$140</definedName>
  </definedNames>
  <calcPr calcId="125725"/>
</workbook>
</file>

<file path=xl/calcChain.xml><?xml version="1.0" encoding="utf-8"?>
<calcChain xmlns="http://schemas.openxmlformats.org/spreadsheetml/2006/main">
  <c r="C97" i="1"/>
  <c r="C98"/>
  <c r="D88"/>
  <c r="C92"/>
  <c r="C88"/>
  <c r="C86"/>
  <c r="F86" s="1"/>
  <c r="F98"/>
  <c r="F92"/>
  <c r="F88"/>
  <c r="F34"/>
  <c r="F33"/>
  <c r="F32"/>
  <c r="F31"/>
  <c r="F29"/>
  <c r="F79"/>
  <c r="F77"/>
  <c r="F76"/>
  <c r="F75"/>
  <c r="F74"/>
  <c r="C74"/>
  <c r="C77"/>
  <c r="C76"/>
  <c r="C75"/>
  <c r="F38"/>
  <c r="F48"/>
  <c r="F47"/>
  <c r="F45"/>
  <c r="F66"/>
  <c r="F64"/>
  <c r="F63"/>
  <c r="F61"/>
  <c r="F60"/>
  <c r="F58"/>
  <c r="F54"/>
  <c r="C48"/>
  <c r="C47"/>
  <c r="D75"/>
  <c r="C33" l="1"/>
  <c r="C32"/>
  <c r="C31"/>
  <c r="C29"/>
  <c r="D74" l="1"/>
  <c r="C84" l="1"/>
  <c r="C115"/>
  <c r="E115" l="1"/>
  <c r="E108"/>
  <c r="D58"/>
  <c r="C117"/>
  <c r="E117" s="1"/>
  <c r="C58"/>
  <c r="C54"/>
  <c r="E31"/>
  <c r="E29"/>
  <c r="E103"/>
  <c r="E102"/>
  <c r="E100"/>
  <c r="E98"/>
  <c r="D101"/>
  <c r="E101" s="1"/>
  <c r="E92"/>
  <c r="E88"/>
  <c r="D84"/>
  <c r="F84" s="1"/>
  <c r="E86"/>
  <c r="E77"/>
  <c r="E76"/>
  <c r="E75"/>
  <c r="E74"/>
  <c r="E66"/>
  <c r="E63"/>
  <c r="E60"/>
  <c r="D61"/>
  <c r="D64" s="1"/>
  <c r="E48"/>
  <c r="E41"/>
  <c r="E38"/>
  <c r="E34"/>
  <c r="E33"/>
  <c r="D54"/>
  <c r="D45"/>
  <c r="C79"/>
  <c r="C45"/>
  <c r="E58" l="1"/>
  <c r="E45"/>
  <c r="D97"/>
  <c r="E84"/>
  <c r="E79"/>
  <c r="E54"/>
  <c r="E32"/>
  <c r="C61"/>
  <c r="C64" s="1"/>
  <c r="E64" s="1"/>
  <c r="E47"/>
  <c r="E97" l="1"/>
  <c r="F97"/>
  <c r="E61"/>
</calcChain>
</file>

<file path=xl/sharedStrings.xml><?xml version="1.0" encoding="utf-8"?>
<sst xmlns="http://schemas.openxmlformats.org/spreadsheetml/2006/main" count="138" uniqueCount="126">
  <si>
    <t xml:space="preserve"> </t>
  </si>
  <si>
    <t>коди</t>
  </si>
  <si>
    <t>Підприємство</t>
  </si>
  <si>
    <t>за ЄДРПОУ</t>
  </si>
  <si>
    <t>Орган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</si>
  <si>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</si>
  <si>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</si>
  <si>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</si>
  <si>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</si>
  <si>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</si>
  <si>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Місцезнаходження</t>
  </si>
  <si>
    <t>Телефон</t>
  </si>
  <si>
    <t>Прізвище та ініціали керівника</t>
  </si>
  <si>
    <t xml:space="preserve">                                                 Основні фінансові показники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</si>
  <si>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</si>
  <si>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</si>
  <si>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</si>
  <si>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</si>
  <si>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</si>
  <si>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</si>
  <si>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</si>
  <si>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</si>
  <si>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</si>
  <si>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</si>
  <si>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</si>
  <si>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</si>
  <si>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</si>
  <si>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</si>
  <si>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</si>
  <si>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</si>
  <si>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</si>
  <si>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</si>
  <si>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</si>
  <si>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</si>
  <si>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</si>
  <si>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</si>
  <si>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</si>
  <si>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</si>
  <si>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</si>
  <si>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</si>
  <si>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</si>
  <si>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</si>
  <si>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</si>
  <si>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</si>
  <si>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</si>
  <si>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</si>
  <si>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</si>
  <si>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</si>
  <si>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</si>
  <si>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</si>
  <si>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</si>
  <si>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</si>
  <si>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</si>
  <si>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</si>
  <si>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</si>
  <si>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</si>
  <si>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</si>
  <si>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</si>
  <si>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</si>
  <si>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</si>
  <si>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</si>
  <si>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</si>
  <si>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</si>
  <si>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</si>
  <si>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</si>
  <si>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</si>
  <si>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</si>
  <si>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304/2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</si>
  <si>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</si>
  <si>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</si>
  <si>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</si>
  <si>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</si>
  <si>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</si>
  <si>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</si>
  <si>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</si>
  <si>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</si>
  <si>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</si>
  <si>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</si>
  <si>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</si>
  <si>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</si>
  <si>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</si>
  <si>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</si>
  <si>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</si>
  <si>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</si>
  <si>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</si>
  <si>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</si>
  <si>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</si>
  <si>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</si>
  <si>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погашення реструктуризованих та відстрочених сум, що підлягають сплаті у поточному році до бюджету</t>
  </si>
  <si>
    <t>Інші податки, у тому числі (розшифрувати):</t>
  </si>
  <si>
    <t>Керівник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</si>
  <si>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</si>
  <si>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</si>
  <si>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</si>
  <si>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</si>
  <si>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</si>
  <si>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</si>
  <si>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</si>
  <si>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>(квартрал,рік)</t>
  </si>
  <si>
    <t xml:space="preserve">ЗВІТ ПРО ВИКОНАННЯ ФІНАНСОВОГО ПЛАНУ ПІДПРИЄМСТВА </t>
  </si>
  <si>
    <r>
      <t>ЗАТВЕРДЖЕНО</t>
    </r>
    <r>
      <rPr>
        <sz val="14"/>
        <color indexed="8"/>
        <rFont val="Times New Roman"/>
        <family val="1"/>
        <charset val="204"/>
      </rPr>
      <t xml:space="preserve"> </t>
    </r>
  </si>
  <si>
    <t>Рішення виконавчого комітету</t>
  </si>
  <si>
    <t>ПОГОДЖЕНО</t>
  </si>
  <si>
    <t xml:space="preserve">Начальник фінансового управління </t>
  </si>
  <si>
    <t>міської ради</t>
  </si>
  <si>
    <t>35.13</t>
  </si>
  <si>
    <t>Комунальне підприємство електромереж зовнішнього освітлення "Міськсвітло" Прилуцької міської ради Чернігівської області</t>
  </si>
  <si>
    <t>35.13-Розподілення електроенергії</t>
  </si>
  <si>
    <t>17500, Чернігівська обл., м. Прилуки, вул. Земська, буд. 11-А</t>
  </si>
  <si>
    <t>04637-3-02-07</t>
  </si>
  <si>
    <t>Шаповал Є.Д.</t>
  </si>
  <si>
    <t>Є.Д. Шаповал</t>
  </si>
  <si>
    <t>О.І. Ворона</t>
  </si>
  <si>
    <t>інші (військовий збір)</t>
  </si>
  <si>
    <t>інші платежі (оренда 60%)</t>
  </si>
  <si>
    <t xml:space="preserve">Заступник міського голови з питань діяльності виконавчих органів ради </t>
  </si>
  <si>
    <t>інші всього, з них</t>
  </si>
  <si>
    <t>адмінзбір</t>
  </si>
  <si>
    <t>земельний податок</t>
  </si>
  <si>
    <t>Інші вирахування з доходу (земельний податок, 60% від оренди)</t>
  </si>
  <si>
    <t>помилкові цифри</t>
  </si>
  <si>
    <r>
      <t xml:space="preserve">місцеві податки та збори </t>
    </r>
    <r>
      <rPr>
        <sz val="10"/>
        <color indexed="8"/>
        <rFont val="Times New Roman"/>
        <family val="1"/>
        <charset val="204"/>
      </rPr>
      <t>(податок на доходи фізичних осіб,  екологічний податок)</t>
    </r>
  </si>
  <si>
    <t>за 1 півріччя 2023 року</t>
  </si>
  <si>
    <t>____  _____________ 202_ року № _____</t>
  </si>
  <si>
    <t>Рік 2023</t>
  </si>
  <si>
    <t>Д.М.Савенко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</si>
</sst>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Arial Cyr"/>
      <charset val="204"/>
    </font>
    <font>
      <i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2" xfId="0" applyFont="1" applyBorder="1"/>
    <xf numFmtId="0" fontId="4" fillId="0" borderId="0" xfId="0" applyFont="1" applyAlignment="1">
      <alignment horizontal="left" vertical="center" wrapText="1"/>
    </xf>
    <xf numFmtId="0" fontId="12" fillId="0" borderId="2" xfId="0" applyFont="1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1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13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0"/>
  <sheetViews>
    <sheetView tabSelected="1" view="pageBreakPreview" topLeftCell="A13" zoomScaleNormal="100" zoomScaleSheetLayoutView="100" workbookViewId="0">
      <selection activeCell="C79" sqref="C79:C81"/>
    </sheetView>
  </sheetViews>
  <sheetFormatPr defaultRowHeight="15"/>
  <cols>
    <col min="1" max="1" width="37.5703125" customWidth="1"/>
    <col min="3" max="3" width="18.5703125" customWidth="1"/>
    <col min="4" max="5" width="18.85546875" customWidth="1"/>
    <col min="6" max="6" width="17.28515625" customWidth="1"/>
    <col min="7" max="7" width="10.5703125" customWidth="1"/>
  </cols>
  <sheetData>
    <row r="1" spans="1:7">
      <c r="E1" s="13"/>
      <c r="F1" s="12"/>
      <c r="G1" s="12"/>
    </row>
    <row r="2" spans="1:7" hidden="1">
      <c r="E2" s="13"/>
      <c r="F2" s="12"/>
      <c r="G2" s="12"/>
    </row>
    <row r="3" spans="1:7" hidden="1">
      <c r="E3" s="13" t="s">
        <v>0</v>
      </c>
      <c r="F3" s="12"/>
      <c r="G3" s="12"/>
    </row>
    <row r="4" spans="1:7" ht="18.75">
      <c r="E4" s="42" t="s">
        <v>100</v>
      </c>
      <c r="F4" s="42"/>
      <c r="G4" s="15"/>
    </row>
    <row r="5" spans="1:7" ht="18.75">
      <c r="E5" s="43" t="s">
        <v>101</v>
      </c>
      <c r="F5" s="43"/>
      <c r="G5" s="43"/>
    </row>
    <row r="6" spans="1:7" ht="18.75">
      <c r="E6" s="44" t="s">
        <v>123</v>
      </c>
      <c r="F6" s="44"/>
      <c r="G6" s="44"/>
    </row>
    <row r="7" spans="1:7" ht="19.5" customHeight="1">
      <c r="A7" s="1"/>
      <c r="E7" s="65"/>
      <c r="F7" s="65"/>
      <c r="G7" s="20"/>
    </row>
    <row r="8" spans="1:7" ht="18">
      <c r="A8" s="1"/>
      <c r="E8" s="63"/>
      <c r="F8" s="64"/>
      <c r="G8" s="16"/>
    </row>
    <row r="9" spans="1:7" ht="15.75">
      <c r="A9" s="2" t="s">
        <v>0</v>
      </c>
      <c r="B9" s="5"/>
    </row>
    <row r="10" spans="1:7" ht="15.75">
      <c r="A10" s="2"/>
    </row>
    <row r="11" spans="1:7" ht="51" customHeight="1">
      <c r="A11" s="2" t="s">
        <v>2</v>
      </c>
      <c r="B11" s="66" t="s">
        <v>106</v>
      </c>
      <c r="C11" s="66"/>
      <c r="D11" s="67"/>
      <c r="E11" s="9"/>
      <c r="F11" s="11" t="s">
        <v>1</v>
      </c>
    </row>
    <row r="12" spans="1:7" ht="15.75">
      <c r="A12" s="6" t="s">
        <v>4</v>
      </c>
      <c r="B12" s="6"/>
      <c r="C12" s="6"/>
      <c r="D12" s="6"/>
      <c r="E12" s="23" t="s">
        <v>124</v>
      </c>
      <c r="F12" s="11"/>
    </row>
    <row r="13" spans="1:7" ht="15.75">
      <c r="A13" s="6" t="s">
        <v>6</v>
      </c>
      <c r="B13" s="6"/>
      <c r="C13" s="6"/>
      <c r="D13" s="6"/>
      <c r="E13" s="9" t="s">
        <v>3</v>
      </c>
      <c r="F13" s="11">
        <v>22819410</v>
      </c>
    </row>
    <row r="14" spans="1:7" ht="15.75">
      <c r="A14" s="6" t="s">
        <v>8</v>
      </c>
      <c r="B14" s="68" t="s">
        <v>107</v>
      </c>
      <c r="C14" s="68"/>
      <c r="D14" s="67"/>
      <c r="E14" s="9" t="s">
        <v>5</v>
      </c>
      <c r="F14" s="11"/>
    </row>
    <row r="15" spans="1:7" ht="33.75" customHeight="1">
      <c r="A15" s="6" t="s">
        <v>10</v>
      </c>
      <c r="B15" s="68" t="s">
        <v>108</v>
      </c>
      <c r="C15" s="68"/>
      <c r="D15" s="67"/>
      <c r="E15" s="9" t="s">
        <v>7</v>
      </c>
      <c r="F15" s="11"/>
    </row>
    <row r="16" spans="1:7" ht="15.75">
      <c r="A16" s="6" t="s">
        <v>11</v>
      </c>
      <c r="B16" s="68" t="s">
        <v>109</v>
      </c>
      <c r="C16" s="68"/>
      <c r="D16" s="67"/>
      <c r="E16" s="9" t="s">
        <v>9</v>
      </c>
      <c r="F16" s="14" t="s">
        <v>105</v>
      </c>
    </row>
    <row r="17" spans="1:6" ht="17.25" customHeight="1">
      <c r="A17" s="6" t="s">
        <v>12</v>
      </c>
      <c r="B17" s="68" t="s">
        <v>110</v>
      </c>
      <c r="C17" s="68"/>
      <c r="D17" s="68"/>
      <c r="E17" s="6"/>
    </row>
    <row r="18" spans="1:6" ht="15.75">
      <c r="A18" s="1"/>
    </row>
    <row r="19" spans="1:6" ht="15.75">
      <c r="A19" s="57" t="s">
        <v>99</v>
      </c>
      <c r="B19" s="57"/>
      <c r="C19" s="57"/>
      <c r="D19" s="57"/>
      <c r="E19" s="57"/>
      <c r="F19" s="57"/>
    </row>
    <row r="20" spans="1:6" ht="15.75">
      <c r="A20" s="10"/>
      <c r="B20" s="10"/>
      <c r="C20" s="57" t="s">
        <v>122</v>
      </c>
      <c r="D20" s="57"/>
      <c r="E20" s="10"/>
      <c r="F20" s="10"/>
    </row>
    <row r="21" spans="1:6">
      <c r="C21" s="72" t="s">
        <v>98</v>
      </c>
      <c r="D21" s="72"/>
    </row>
    <row r="22" spans="1:6" ht="15.75">
      <c r="A22" s="57" t="s">
        <v>13</v>
      </c>
      <c r="B22" s="57"/>
      <c r="C22" s="57"/>
      <c r="D22" s="57"/>
      <c r="E22" s="57"/>
    </row>
    <row r="23" spans="1:6" ht="15.75">
      <c r="A23" s="1" t="s">
        <v>14</v>
      </c>
    </row>
    <row r="24" spans="1:6" ht="15.75">
      <c r="A24" s="1"/>
    </row>
    <row r="25" spans="1:6" ht="47.25">
      <c r="A25" s="9"/>
      <c r="B25" s="9" t="s">
        <v>96</v>
      </c>
      <c r="C25" s="9" t="s">
        <v>93</v>
      </c>
      <c r="D25" s="9" t="s">
        <v>94</v>
      </c>
      <c r="E25" s="9" t="s">
        <v>95</v>
      </c>
      <c r="F25" s="11" t="s">
        <v>97</v>
      </c>
    </row>
    <row r="26" spans="1:6" ht="15.75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</row>
    <row r="27" spans="1:6" ht="15.75">
      <c r="A27" s="70" t="s">
        <v>15</v>
      </c>
      <c r="B27" s="71"/>
      <c r="C27" s="71"/>
      <c r="D27" s="71"/>
      <c r="E27" s="71"/>
      <c r="F27" s="71"/>
    </row>
    <row r="28" spans="1:6" ht="15.75">
      <c r="A28" s="8" t="s">
        <v>16</v>
      </c>
      <c r="B28" s="9"/>
      <c r="C28" s="9"/>
      <c r="D28" s="9"/>
      <c r="E28" s="9"/>
      <c r="F28" s="9"/>
    </row>
    <row r="29" spans="1:6" ht="35.25" customHeight="1">
      <c r="A29" s="24" t="s">
        <v>17</v>
      </c>
      <c r="B29" s="25">
        <v>10</v>
      </c>
      <c r="C29" s="24">
        <f>1898+1592</f>
        <v>3490</v>
      </c>
      <c r="D29" s="24">
        <v>65.7</v>
      </c>
      <c r="E29" s="24">
        <f>D29-C29</f>
        <v>-3424.3</v>
      </c>
      <c r="F29" s="26">
        <f>D29/C29*100</f>
        <v>1.8825214899713467</v>
      </c>
    </row>
    <row r="30" spans="1:6" ht="15.75">
      <c r="A30" s="24" t="s">
        <v>18</v>
      </c>
      <c r="B30" s="25">
        <v>11</v>
      </c>
      <c r="C30" s="24"/>
      <c r="D30" s="24"/>
      <c r="E30" s="24"/>
      <c r="F30" s="27"/>
    </row>
    <row r="31" spans="1:6" ht="15.75">
      <c r="A31" s="24" t="s">
        <v>19</v>
      </c>
      <c r="B31" s="25">
        <v>20</v>
      </c>
      <c r="C31" s="24">
        <f>245+275</f>
        <v>520</v>
      </c>
      <c r="D31" s="24">
        <v>0</v>
      </c>
      <c r="E31" s="24">
        <f>D31-C31</f>
        <v>-520</v>
      </c>
      <c r="F31" s="26">
        <f>D31/C31*100</f>
        <v>0</v>
      </c>
    </row>
    <row r="32" spans="1:6" ht="47.25">
      <c r="A32" s="24" t="s">
        <v>119</v>
      </c>
      <c r="B32" s="25">
        <v>30</v>
      </c>
      <c r="C32" s="24">
        <f>10+10</f>
        <v>20</v>
      </c>
      <c r="D32" s="24">
        <v>0</v>
      </c>
      <c r="E32" s="24">
        <f>D32-C32</f>
        <v>-20</v>
      </c>
      <c r="F32" s="26">
        <f>D32/C32*100</f>
        <v>0</v>
      </c>
    </row>
    <row r="33" spans="1:6" ht="47.25">
      <c r="A33" s="28" t="s">
        <v>20</v>
      </c>
      <c r="B33" s="29">
        <v>40</v>
      </c>
      <c r="C33" s="24">
        <f>1643+1307</f>
        <v>2950</v>
      </c>
      <c r="D33" s="24">
        <v>65.7</v>
      </c>
      <c r="E33" s="24">
        <f>D33-C33</f>
        <v>-2884.3</v>
      </c>
      <c r="F33" s="27">
        <f>D33/C33*100</f>
        <v>2.2271186440677968</v>
      </c>
    </row>
    <row r="34" spans="1:6" ht="15.75">
      <c r="A34" s="24" t="s">
        <v>21</v>
      </c>
      <c r="B34" s="25">
        <v>50</v>
      </c>
      <c r="C34" s="24">
        <v>35</v>
      </c>
      <c r="D34" s="24">
        <v>0</v>
      </c>
      <c r="E34" s="24">
        <f>D34-C34</f>
        <v>-35</v>
      </c>
      <c r="F34" s="27">
        <f>D34/C34*100</f>
        <v>0</v>
      </c>
    </row>
    <row r="35" spans="1:6" ht="15.75">
      <c r="A35" s="24" t="s">
        <v>22</v>
      </c>
      <c r="B35" s="25"/>
      <c r="C35" s="24"/>
      <c r="D35" s="24"/>
      <c r="E35" s="24"/>
      <c r="F35" s="27"/>
    </row>
    <row r="36" spans="1:6" ht="31.5">
      <c r="A36" s="24" t="s">
        <v>23</v>
      </c>
      <c r="B36" s="25">
        <v>51</v>
      </c>
      <c r="C36" s="24"/>
      <c r="D36" s="24"/>
      <c r="E36" s="24"/>
      <c r="F36" s="27"/>
    </row>
    <row r="37" spans="1:6" ht="15.75">
      <c r="A37" s="24" t="s">
        <v>24</v>
      </c>
      <c r="B37" s="25">
        <v>52</v>
      </c>
      <c r="C37" s="24"/>
      <c r="D37" s="24"/>
      <c r="E37" s="24"/>
      <c r="F37" s="27"/>
    </row>
    <row r="38" spans="1:6" ht="31.5">
      <c r="A38" s="24" t="s">
        <v>25</v>
      </c>
      <c r="B38" s="25">
        <v>53</v>
      </c>
      <c r="C38" s="24">
        <v>35</v>
      </c>
      <c r="D38" s="24">
        <v>0</v>
      </c>
      <c r="E38" s="24">
        <f>D38-C38</f>
        <v>-35</v>
      </c>
      <c r="F38" s="27">
        <f>D38/C38*100</f>
        <v>0</v>
      </c>
    </row>
    <row r="39" spans="1:6" ht="15.75">
      <c r="A39" s="24" t="s">
        <v>26</v>
      </c>
      <c r="B39" s="25">
        <v>60</v>
      </c>
      <c r="C39" s="24"/>
      <c r="D39" s="24"/>
      <c r="E39" s="24"/>
      <c r="F39" s="27"/>
    </row>
    <row r="40" spans="1:6" ht="15.75">
      <c r="A40" s="24" t="s">
        <v>27</v>
      </c>
      <c r="B40" s="25">
        <v>70</v>
      </c>
      <c r="C40" s="24"/>
      <c r="D40" s="24"/>
      <c r="E40" s="24"/>
      <c r="F40" s="27"/>
    </row>
    <row r="41" spans="1:6" ht="15.75">
      <c r="A41" s="24" t="s">
        <v>28</v>
      </c>
      <c r="B41" s="25">
        <v>80</v>
      </c>
      <c r="C41" s="24"/>
      <c r="D41" s="24">
        <v>441.3</v>
      </c>
      <c r="E41" s="24">
        <f>D41-C41</f>
        <v>441.3</v>
      </c>
      <c r="F41" s="27"/>
    </row>
    <row r="42" spans="1:6" ht="15.75">
      <c r="A42" s="24" t="s">
        <v>29</v>
      </c>
      <c r="B42" s="25"/>
      <c r="C42" s="24"/>
      <c r="D42" s="24"/>
      <c r="E42" s="24"/>
      <c r="F42" s="27"/>
    </row>
    <row r="43" spans="1:6" ht="31.5">
      <c r="A43" s="24" t="s">
        <v>30</v>
      </c>
      <c r="B43" s="25">
        <v>81</v>
      </c>
      <c r="C43" s="24"/>
      <c r="D43" s="24"/>
      <c r="E43" s="24"/>
      <c r="F43" s="27"/>
    </row>
    <row r="44" spans="1:6" ht="31.5">
      <c r="A44" s="24" t="s">
        <v>31</v>
      </c>
      <c r="B44" s="25">
        <v>82</v>
      </c>
      <c r="C44" s="24"/>
      <c r="D44" s="24"/>
      <c r="E44" s="24"/>
      <c r="F44" s="27"/>
    </row>
    <row r="45" spans="1:6" ht="15.75">
      <c r="A45" s="28" t="s">
        <v>32</v>
      </c>
      <c r="B45" s="29">
        <v>90</v>
      </c>
      <c r="C45" s="24">
        <f>C33+C34</f>
        <v>2985</v>
      </c>
      <c r="D45" s="24">
        <f>D33+D34+D41</f>
        <v>507</v>
      </c>
      <c r="E45" s="24">
        <f>D45-C45</f>
        <v>-2478</v>
      </c>
      <c r="F45" s="27">
        <f>D45/C45*100</f>
        <v>16.984924623115578</v>
      </c>
    </row>
    <row r="46" spans="1:6" ht="15.75">
      <c r="A46" s="28" t="s">
        <v>33</v>
      </c>
      <c r="B46" s="25"/>
      <c r="C46" s="24"/>
      <c r="D46" s="24"/>
      <c r="E46" s="24"/>
      <c r="F46" s="27"/>
    </row>
    <row r="47" spans="1:6" ht="31.5">
      <c r="A47" s="24" t="s">
        <v>34</v>
      </c>
      <c r="B47" s="25">
        <v>100</v>
      </c>
      <c r="C47" s="24">
        <f>1261.71+1272.632</f>
        <v>2534.3420000000001</v>
      </c>
      <c r="D47" s="24">
        <v>776.6</v>
      </c>
      <c r="E47" s="24">
        <f>D47-C47</f>
        <v>-1757.7420000000002</v>
      </c>
      <c r="F47" s="27">
        <f>D47/C47*100</f>
        <v>30.643062380688953</v>
      </c>
    </row>
    <row r="48" spans="1:6" ht="15.75">
      <c r="A48" s="24" t="s">
        <v>35</v>
      </c>
      <c r="B48" s="25">
        <v>110</v>
      </c>
      <c r="C48" s="24">
        <f>309.2+1.44+68.2+309.2+1.44+68.2</f>
        <v>757.68000000000006</v>
      </c>
      <c r="D48" s="24">
        <v>383</v>
      </c>
      <c r="E48" s="24">
        <f>D48-C48</f>
        <v>-374.68000000000006</v>
      </c>
      <c r="F48" s="27">
        <f>D48/C48*100</f>
        <v>50.549044451483468</v>
      </c>
    </row>
    <row r="49" spans="1:6" ht="15" customHeight="1">
      <c r="A49" s="30" t="s">
        <v>36</v>
      </c>
      <c r="B49" s="31">
        <v>120</v>
      </c>
      <c r="C49" s="30"/>
      <c r="D49" s="30"/>
      <c r="E49" s="30"/>
      <c r="F49" s="32"/>
    </row>
    <row r="50" spans="1:6" ht="15.75">
      <c r="A50" s="24" t="s">
        <v>37</v>
      </c>
      <c r="B50" s="25">
        <v>130</v>
      </c>
      <c r="C50" s="24"/>
      <c r="D50" s="24"/>
      <c r="E50" s="24"/>
      <c r="F50" s="27"/>
    </row>
    <row r="51" spans="1:6" ht="15.75">
      <c r="A51" s="24" t="s">
        <v>38</v>
      </c>
      <c r="B51" s="25">
        <v>140</v>
      </c>
      <c r="C51" s="24"/>
      <c r="D51" s="24"/>
      <c r="E51" s="24"/>
      <c r="F51" s="27"/>
    </row>
    <row r="52" spans="1:6" ht="15.75">
      <c r="A52" s="24" t="s">
        <v>39</v>
      </c>
      <c r="B52" s="25">
        <v>150</v>
      </c>
      <c r="C52" s="24"/>
      <c r="D52" s="24"/>
      <c r="E52" s="24"/>
      <c r="F52" s="27"/>
    </row>
    <row r="53" spans="1:6" ht="15.75">
      <c r="A53" s="24" t="s">
        <v>40</v>
      </c>
      <c r="B53" s="25">
        <v>160</v>
      </c>
      <c r="C53" s="24"/>
      <c r="D53" s="24"/>
      <c r="E53" s="24"/>
      <c r="F53" s="27"/>
    </row>
    <row r="54" spans="1:6" ht="15.75">
      <c r="A54" s="28" t="s">
        <v>41</v>
      </c>
      <c r="B54" s="29">
        <v>170</v>
      </c>
      <c r="C54" s="24">
        <f>C47+C48</f>
        <v>3292.0219999999999</v>
      </c>
      <c r="D54" s="24">
        <f>D47+D48</f>
        <v>1159.5999999999999</v>
      </c>
      <c r="E54" s="24">
        <f>D54-C54</f>
        <v>-2132.422</v>
      </c>
      <c r="F54" s="27">
        <f>D54/C54*100</f>
        <v>35.224551962289432</v>
      </c>
    </row>
    <row r="55" spans="1:6" ht="15" customHeight="1">
      <c r="A55" s="56" t="s">
        <v>42</v>
      </c>
      <c r="B55" s="51"/>
      <c r="C55" s="41"/>
      <c r="D55" s="41"/>
      <c r="E55" s="41"/>
      <c r="F55" s="69"/>
    </row>
    <row r="56" spans="1:6" ht="11.25" customHeight="1">
      <c r="A56" s="56"/>
      <c r="B56" s="51"/>
      <c r="C56" s="41"/>
      <c r="D56" s="41"/>
      <c r="E56" s="41"/>
      <c r="F56" s="69"/>
    </row>
    <row r="57" spans="1:6" ht="15" hidden="1" customHeight="1">
      <c r="A57" s="56"/>
      <c r="B57" s="51"/>
      <c r="C57" s="41"/>
      <c r="D57" s="41"/>
      <c r="E57" s="41"/>
      <c r="F57" s="69"/>
    </row>
    <row r="58" spans="1:6" ht="15.75">
      <c r="A58" s="24" t="s">
        <v>43</v>
      </c>
      <c r="B58" s="25">
        <v>180</v>
      </c>
      <c r="C58" s="24">
        <f>C33-C47</f>
        <v>415.6579999999999</v>
      </c>
      <c r="D58" s="24">
        <f>D33-D47</f>
        <v>-710.9</v>
      </c>
      <c r="E58" s="24">
        <f t="shared" ref="E58:E64" si="0">D58-C58</f>
        <v>-1126.558</v>
      </c>
      <c r="F58" s="27">
        <f>D58/C58*100</f>
        <v>-171.03002949540252</v>
      </c>
    </row>
    <row r="59" spans="1:6" ht="15.75">
      <c r="A59" s="24" t="s">
        <v>44</v>
      </c>
      <c r="B59" s="25">
        <v>181</v>
      </c>
      <c r="C59" s="24">
        <v>415.65800000000002</v>
      </c>
      <c r="D59" s="24"/>
      <c r="E59" s="24"/>
      <c r="F59" s="27"/>
    </row>
    <row r="60" spans="1:6" ht="15.75">
      <c r="A60" s="24" t="s">
        <v>45</v>
      </c>
      <c r="B60" s="25">
        <v>182</v>
      </c>
      <c r="C60" s="24"/>
      <c r="D60" s="24">
        <v>710.9</v>
      </c>
      <c r="E60" s="24">
        <f t="shared" si="0"/>
        <v>710.9</v>
      </c>
      <c r="F60" s="27">
        <f>D60/C59*100</f>
        <v>171.03002949540246</v>
      </c>
    </row>
    <row r="61" spans="1:6" ht="31.5">
      <c r="A61" s="24" t="s">
        <v>46</v>
      </c>
      <c r="B61" s="25">
        <v>190</v>
      </c>
      <c r="C61" s="24">
        <f>C33+C34-C47-C48</f>
        <v>-307.02200000000016</v>
      </c>
      <c r="D61" s="24">
        <f>D33+D34-D47-D48</f>
        <v>-1093.9000000000001</v>
      </c>
      <c r="E61" s="24">
        <f t="shared" si="0"/>
        <v>-786.87799999999993</v>
      </c>
      <c r="F61" s="27">
        <f>D61/C61*100</f>
        <v>356.29368579450318</v>
      </c>
    </row>
    <row r="62" spans="1:6" ht="15.75">
      <c r="A62" s="24" t="s">
        <v>47</v>
      </c>
      <c r="B62" s="25">
        <v>191</v>
      </c>
      <c r="C62" s="24"/>
      <c r="D62" s="24"/>
      <c r="E62" s="24"/>
      <c r="F62" s="27"/>
    </row>
    <row r="63" spans="1:6" ht="15.75">
      <c r="A63" s="24" t="s">
        <v>48</v>
      </c>
      <c r="B63" s="25">
        <v>192</v>
      </c>
      <c r="C63" s="24">
        <v>307.02199999999999</v>
      </c>
      <c r="D63" s="24">
        <v>1093.9000000000001</v>
      </c>
      <c r="E63" s="24">
        <f t="shared" si="0"/>
        <v>786.87800000000016</v>
      </c>
      <c r="F63" s="27">
        <f>D63/C63*100</f>
        <v>356.2936857945034</v>
      </c>
    </row>
    <row r="64" spans="1:6" ht="31.5">
      <c r="A64" s="24" t="s">
        <v>49</v>
      </c>
      <c r="B64" s="25">
        <v>200</v>
      </c>
      <c r="C64" s="24">
        <f>C61+C41</f>
        <v>-307.02200000000016</v>
      </c>
      <c r="D64" s="24">
        <f>D61+D41</f>
        <v>-652.60000000000014</v>
      </c>
      <c r="E64" s="24">
        <f t="shared" si="0"/>
        <v>-345.57799999999997</v>
      </c>
      <c r="F64" s="27">
        <f>D64/C64*100</f>
        <v>212.55805772876207</v>
      </c>
    </row>
    <row r="65" spans="1:6" ht="15.75">
      <c r="A65" s="24" t="s">
        <v>44</v>
      </c>
      <c r="B65" s="25">
        <v>201</v>
      </c>
      <c r="C65" s="24"/>
      <c r="D65" s="24"/>
      <c r="E65" s="24"/>
      <c r="F65" s="27"/>
    </row>
    <row r="66" spans="1:6" ht="15.75">
      <c r="A66" s="24" t="s">
        <v>45</v>
      </c>
      <c r="B66" s="25">
        <v>202</v>
      </c>
      <c r="C66" s="24">
        <v>307.02199999999999</v>
      </c>
      <c r="D66" s="24">
        <v>652.6</v>
      </c>
      <c r="E66" s="24">
        <f>D66-C66</f>
        <v>345.57800000000003</v>
      </c>
      <c r="F66" s="27">
        <f>D66/C66*100</f>
        <v>212.55805772876209</v>
      </c>
    </row>
    <row r="67" spans="1:6" ht="15.75">
      <c r="A67" s="24" t="s">
        <v>50</v>
      </c>
      <c r="B67" s="25">
        <v>210</v>
      </c>
      <c r="C67" s="24"/>
      <c r="D67" s="24"/>
      <c r="E67" s="24"/>
      <c r="F67" s="27"/>
    </row>
    <row r="68" spans="1:6" ht="15.75">
      <c r="A68" s="24" t="s">
        <v>51</v>
      </c>
      <c r="B68" s="25">
        <v>220</v>
      </c>
      <c r="C68" s="24"/>
      <c r="D68" s="24"/>
      <c r="E68" s="24"/>
      <c r="F68" s="27"/>
    </row>
    <row r="69" spans="1:6" ht="15.75">
      <c r="A69" s="24" t="s">
        <v>47</v>
      </c>
      <c r="B69" s="25">
        <v>221</v>
      </c>
      <c r="C69" s="24"/>
      <c r="D69" s="24"/>
      <c r="E69" s="24"/>
      <c r="F69" s="27"/>
    </row>
    <row r="70" spans="1:6" ht="15.75">
      <c r="A70" s="24" t="s">
        <v>48</v>
      </c>
      <c r="B70" s="25">
        <v>222</v>
      </c>
      <c r="C70" s="24"/>
      <c r="D70" s="24"/>
      <c r="E70" s="24"/>
      <c r="F70" s="27"/>
    </row>
    <row r="71" spans="1:6" ht="31.5">
      <c r="A71" s="24" t="s">
        <v>52</v>
      </c>
      <c r="B71" s="25">
        <v>230</v>
      </c>
      <c r="C71" s="24"/>
      <c r="D71" s="24"/>
      <c r="E71" s="24"/>
      <c r="F71" s="27"/>
    </row>
    <row r="72" spans="1:6" ht="15.75">
      <c r="A72" s="47"/>
      <c r="B72" s="48"/>
      <c r="C72" s="48"/>
      <c r="D72" s="48"/>
      <c r="E72" s="48"/>
      <c r="F72" s="48"/>
    </row>
    <row r="73" spans="1:6" ht="15.75">
      <c r="A73" s="49" t="s">
        <v>53</v>
      </c>
      <c r="B73" s="50"/>
      <c r="C73" s="50"/>
      <c r="D73" s="50"/>
      <c r="E73" s="50"/>
      <c r="F73" s="50"/>
    </row>
    <row r="74" spans="1:6" ht="15.75">
      <c r="A74" s="24" t="s">
        <v>54</v>
      </c>
      <c r="B74" s="25">
        <v>240</v>
      </c>
      <c r="C74" s="73">
        <f>3292.022-C75-C76-C77-C78</f>
        <v>915.52200000000016</v>
      </c>
      <c r="D74" s="24">
        <f>1159.6-D77-D78-D76-D75</f>
        <v>51.919999999999845</v>
      </c>
      <c r="E74" s="24">
        <f>D74-C74</f>
        <v>-863.60200000000032</v>
      </c>
      <c r="F74" s="26">
        <f>D74/C74*100</f>
        <v>5.6710816343025989</v>
      </c>
    </row>
    <row r="75" spans="1:6" ht="15.75">
      <c r="A75" s="24" t="s">
        <v>55</v>
      </c>
      <c r="B75" s="25">
        <v>250</v>
      </c>
      <c r="C75" s="24">
        <f>810.3+810.3</f>
        <v>1620.6</v>
      </c>
      <c r="D75" s="24">
        <f>607.6-1.9</f>
        <v>605.70000000000005</v>
      </c>
      <c r="E75" s="24">
        <f>D75-C75</f>
        <v>-1014.8999999999999</v>
      </c>
      <c r="F75" s="26">
        <f>D75/C75*100</f>
        <v>37.375046279155875</v>
      </c>
    </row>
    <row r="76" spans="1:6" ht="15.75">
      <c r="A76" s="24" t="s">
        <v>56</v>
      </c>
      <c r="B76" s="25">
        <v>260</v>
      </c>
      <c r="C76" s="24">
        <f>178.3+178.3</f>
        <v>356.6</v>
      </c>
      <c r="D76" s="24">
        <v>135.6</v>
      </c>
      <c r="E76" s="24">
        <f>D76-C76</f>
        <v>-221.00000000000003</v>
      </c>
      <c r="F76" s="26">
        <f>D76/C76*100</f>
        <v>38.025799214806497</v>
      </c>
    </row>
    <row r="77" spans="1:6" ht="15.75">
      <c r="A77" s="24" t="s">
        <v>57</v>
      </c>
      <c r="B77" s="25">
        <v>270</v>
      </c>
      <c r="C77" s="24">
        <f>199.65+199.65</f>
        <v>399.3</v>
      </c>
      <c r="D77" s="24">
        <v>365.7</v>
      </c>
      <c r="E77" s="24">
        <f>D77-C77</f>
        <v>-33.600000000000023</v>
      </c>
      <c r="F77" s="26">
        <f>D77/C77*100</f>
        <v>91.585274229902325</v>
      </c>
    </row>
    <row r="78" spans="1:6" ht="15.75">
      <c r="A78" s="24" t="s">
        <v>58</v>
      </c>
      <c r="B78" s="25">
        <v>280</v>
      </c>
      <c r="C78" s="24"/>
      <c r="D78" s="24">
        <v>0.68</v>
      </c>
      <c r="E78" s="24"/>
      <c r="F78" s="26"/>
    </row>
    <row r="79" spans="1:6" ht="15" customHeight="1">
      <c r="A79" s="41" t="s">
        <v>59</v>
      </c>
      <c r="B79" s="51">
        <v>290</v>
      </c>
      <c r="C79" s="74">
        <f>C74+C75+C76+C77</f>
        <v>3292.0220000000004</v>
      </c>
      <c r="D79" s="41">
        <v>1159.5999999999999</v>
      </c>
      <c r="E79" s="41">
        <f>D79-C79</f>
        <v>-2132.4220000000005</v>
      </c>
      <c r="F79" s="52">
        <f>D79/C79*100</f>
        <v>35.224551962289432</v>
      </c>
    </row>
    <row r="80" spans="1:6" ht="15" customHeight="1">
      <c r="A80" s="41"/>
      <c r="B80" s="51"/>
      <c r="C80" s="74"/>
      <c r="D80" s="41"/>
      <c r="E80" s="41"/>
      <c r="F80" s="52"/>
    </row>
    <row r="81" spans="1:6" ht="15" customHeight="1">
      <c r="A81" s="41"/>
      <c r="B81" s="51"/>
      <c r="C81" s="74"/>
      <c r="D81" s="41"/>
      <c r="E81" s="41"/>
      <c r="F81" s="52"/>
    </row>
    <row r="82" spans="1:6" ht="15.75">
      <c r="A82" s="47"/>
      <c r="B82" s="48"/>
      <c r="C82" s="48"/>
      <c r="D82" s="48"/>
      <c r="E82" s="48"/>
      <c r="F82" s="48"/>
    </row>
    <row r="83" spans="1:6" ht="15.75">
      <c r="A83" s="45" t="s">
        <v>60</v>
      </c>
      <c r="B83" s="46"/>
      <c r="C83" s="46"/>
      <c r="D83" s="46"/>
      <c r="E83" s="46"/>
      <c r="F83" s="46"/>
    </row>
    <row r="84" spans="1:6" ht="68.25" customHeight="1">
      <c r="A84" s="28" t="s">
        <v>61</v>
      </c>
      <c r="B84" s="29">
        <v>300</v>
      </c>
      <c r="C84" s="24">
        <f>78.4</f>
        <v>78.400000000000006</v>
      </c>
      <c r="D84" s="24">
        <f>D86+D88</f>
        <v>6.2799999999999994</v>
      </c>
      <c r="E84" s="24">
        <f>D84-C84</f>
        <v>-72.12</v>
      </c>
      <c r="F84" s="26">
        <f>D84/C84*100</f>
        <v>8.0102040816326525</v>
      </c>
    </row>
    <row r="85" spans="1:6" ht="15.75">
      <c r="A85" s="24" t="s">
        <v>62</v>
      </c>
      <c r="B85" s="25">
        <v>301</v>
      </c>
      <c r="C85" s="24"/>
      <c r="D85" s="24"/>
      <c r="E85" s="24"/>
      <c r="F85" s="27"/>
    </row>
    <row r="86" spans="1:6" ht="31.5">
      <c r="A86" s="24" t="s">
        <v>63</v>
      </c>
      <c r="B86" s="25">
        <v>302</v>
      </c>
      <c r="C86" s="24">
        <f>75+75</f>
        <v>150</v>
      </c>
      <c r="D86" s="24">
        <v>0</v>
      </c>
      <c r="E86" s="24">
        <f>D86-C86</f>
        <v>-150</v>
      </c>
      <c r="F86" s="26">
        <f>D86/C86*100</f>
        <v>0</v>
      </c>
    </row>
    <row r="87" spans="1:6" ht="47.25">
      <c r="A87" s="24" t="s">
        <v>64</v>
      </c>
      <c r="B87" s="25">
        <v>303</v>
      </c>
      <c r="C87" s="24"/>
      <c r="D87" s="24"/>
      <c r="E87" s="24"/>
      <c r="F87" s="27"/>
    </row>
    <row r="88" spans="1:6" ht="31.5">
      <c r="A88" s="24" t="s">
        <v>89</v>
      </c>
      <c r="B88" s="25">
        <v>304</v>
      </c>
      <c r="C88" s="24">
        <f>3.4+3.4</f>
        <v>6.8</v>
      </c>
      <c r="D88" s="24">
        <f>D91+D92</f>
        <v>6.2799999999999994</v>
      </c>
      <c r="E88" s="24">
        <f>D88-C88</f>
        <v>-0.52000000000000046</v>
      </c>
      <c r="F88" s="26">
        <f>D88/C88*100</f>
        <v>92.35294117647058</v>
      </c>
    </row>
    <row r="89" spans="1:6" ht="47.25">
      <c r="A89" s="24" t="s">
        <v>65</v>
      </c>
      <c r="B89" s="25" t="s">
        <v>66</v>
      </c>
      <c r="C89" s="24"/>
      <c r="D89" s="24"/>
      <c r="E89" s="24"/>
      <c r="F89" s="27"/>
    </row>
    <row r="90" spans="1:6" ht="15.75">
      <c r="A90" s="24" t="s">
        <v>116</v>
      </c>
      <c r="B90" s="25" t="s">
        <v>67</v>
      </c>
      <c r="C90" s="24"/>
      <c r="D90" s="24"/>
      <c r="E90" s="24"/>
      <c r="F90" s="27"/>
    </row>
    <row r="91" spans="1:6" ht="15.75">
      <c r="A91" s="24" t="s">
        <v>117</v>
      </c>
      <c r="B91" s="25"/>
      <c r="C91" s="24"/>
      <c r="D91" s="24">
        <v>0.68</v>
      </c>
      <c r="E91" s="24"/>
      <c r="F91" s="27"/>
    </row>
    <row r="92" spans="1:6" ht="15.75">
      <c r="A92" s="24" t="s">
        <v>118</v>
      </c>
      <c r="B92" s="25"/>
      <c r="C92" s="24">
        <f>3.4+3.4</f>
        <v>6.8</v>
      </c>
      <c r="D92" s="24">
        <v>5.6</v>
      </c>
      <c r="E92" s="24">
        <f>D92-C92</f>
        <v>-1.2000000000000002</v>
      </c>
      <c r="F92" s="26">
        <f>D92/C92*100</f>
        <v>82.35294117647058</v>
      </c>
    </row>
    <row r="93" spans="1:6" ht="31.5">
      <c r="A93" s="28" t="s">
        <v>68</v>
      </c>
      <c r="B93" s="29">
        <v>310</v>
      </c>
      <c r="C93" s="24"/>
      <c r="D93" s="24"/>
      <c r="E93" s="24"/>
      <c r="F93" s="27"/>
    </row>
    <row r="94" spans="1:6" ht="47.25">
      <c r="A94" s="24" t="s">
        <v>88</v>
      </c>
      <c r="B94" s="25"/>
      <c r="C94" s="24"/>
      <c r="D94" s="24"/>
      <c r="E94" s="24"/>
      <c r="F94" s="27"/>
    </row>
    <row r="95" spans="1:6" ht="15.75">
      <c r="A95" s="24" t="s">
        <v>69</v>
      </c>
      <c r="B95" s="25">
        <v>312</v>
      </c>
      <c r="C95" s="24"/>
      <c r="D95" s="24"/>
      <c r="E95" s="24"/>
      <c r="F95" s="27"/>
    </row>
    <row r="96" spans="1:6" ht="15.75">
      <c r="A96" s="24" t="s">
        <v>70</v>
      </c>
      <c r="B96" s="25">
        <v>313</v>
      </c>
      <c r="C96" s="24"/>
      <c r="D96" s="24"/>
      <c r="E96" s="24"/>
      <c r="F96" s="27"/>
    </row>
    <row r="97" spans="1:6" ht="31.5">
      <c r="A97" s="28" t="s">
        <v>71</v>
      </c>
      <c r="B97" s="29">
        <v>320</v>
      </c>
      <c r="C97" s="24">
        <f>178.3+178.3</f>
        <v>356.6</v>
      </c>
      <c r="D97" s="24">
        <f>D98+D100+D101</f>
        <v>255.7</v>
      </c>
      <c r="E97" s="24">
        <f>D97-C97</f>
        <v>-100.90000000000003</v>
      </c>
      <c r="F97" s="26">
        <f>D97/C97*100</f>
        <v>71.704991587212547</v>
      </c>
    </row>
    <row r="98" spans="1:6" ht="15" customHeight="1">
      <c r="A98" s="41" t="s">
        <v>72</v>
      </c>
      <c r="B98" s="51">
        <v>321</v>
      </c>
      <c r="C98" s="41">
        <f>178.3+178.3</f>
        <v>356.6</v>
      </c>
      <c r="D98" s="41">
        <v>135.6</v>
      </c>
      <c r="E98" s="41">
        <f>D98-C98</f>
        <v>-221.00000000000003</v>
      </c>
      <c r="F98" s="52">
        <f>D98/C98*100</f>
        <v>38.025799214806497</v>
      </c>
    </row>
    <row r="99" spans="1:6" ht="54.75" customHeight="1">
      <c r="A99" s="41"/>
      <c r="B99" s="51"/>
      <c r="C99" s="41"/>
      <c r="D99" s="41"/>
      <c r="E99" s="41"/>
      <c r="F99" s="52"/>
    </row>
    <row r="100" spans="1:6" ht="15.75">
      <c r="A100" s="24" t="s">
        <v>113</v>
      </c>
      <c r="B100" s="25">
        <v>322</v>
      </c>
      <c r="C100" s="24"/>
      <c r="D100" s="24">
        <v>9.1</v>
      </c>
      <c r="E100" s="24">
        <f>D100-C100</f>
        <v>9.1</v>
      </c>
      <c r="F100" s="26"/>
    </row>
    <row r="101" spans="1:6" ht="31.5">
      <c r="A101" s="24" t="s">
        <v>73</v>
      </c>
      <c r="B101" s="25">
        <v>330</v>
      </c>
      <c r="C101" s="24"/>
      <c r="D101" s="24">
        <f>D102+D103</f>
        <v>111</v>
      </c>
      <c r="E101" s="24">
        <f>D101-C101</f>
        <v>111</v>
      </c>
      <c r="F101" s="26"/>
    </row>
    <row r="102" spans="1:6" ht="28.5">
      <c r="A102" s="24" t="s">
        <v>121</v>
      </c>
      <c r="B102" s="25">
        <v>331</v>
      </c>
      <c r="C102" s="24"/>
      <c r="D102" s="24">
        <v>109.4</v>
      </c>
      <c r="E102" s="24">
        <f>D102-C102</f>
        <v>109.4</v>
      </c>
      <c r="F102" s="26"/>
    </row>
    <row r="103" spans="1:6" ht="15.75">
      <c r="A103" s="24" t="s">
        <v>114</v>
      </c>
      <c r="B103" s="25">
        <v>332</v>
      </c>
      <c r="C103" s="24"/>
      <c r="D103" s="24">
        <v>1.6</v>
      </c>
      <c r="E103" s="24">
        <f>D103-C103</f>
        <v>1.6</v>
      </c>
      <c r="F103" s="26"/>
    </row>
    <row r="104" spans="1:6" ht="15.75">
      <c r="A104" s="58"/>
      <c r="B104" s="59"/>
      <c r="C104" s="59"/>
      <c r="D104" s="59"/>
      <c r="E104" s="59"/>
      <c r="F104" s="59"/>
    </row>
    <row r="105" spans="1:6" ht="15.75">
      <c r="A105" s="45" t="s">
        <v>74</v>
      </c>
      <c r="B105" s="46"/>
      <c r="C105" s="46"/>
      <c r="D105" s="46"/>
      <c r="E105" s="46"/>
      <c r="F105" s="46"/>
    </row>
    <row r="106" spans="1:6" ht="15.75">
      <c r="A106" s="24" t="s">
        <v>75</v>
      </c>
      <c r="B106" s="25">
        <v>340</v>
      </c>
      <c r="C106" s="24"/>
      <c r="D106" s="24"/>
      <c r="E106" s="28"/>
      <c r="F106" s="28"/>
    </row>
    <row r="107" spans="1:6" ht="15.75">
      <c r="A107" s="24" t="s">
        <v>76</v>
      </c>
      <c r="B107" s="25">
        <v>341</v>
      </c>
      <c r="C107" s="24"/>
      <c r="D107" s="24"/>
      <c r="E107" s="24"/>
      <c r="F107" s="24"/>
    </row>
    <row r="108" spans="1:6" ht="47.25">
      <c r="A108" s="24" t="s">
        <v>77</v>
      </c>
      <c r="B108" s="25">
        <v>350</v>
      </c>
      <c r="C108" s="24"/>
      <c r="D108" s="24"/>
      <c r="E108" s="24">
        <f>D108-C108</f>
        <v>0</v>
      </c>
      <c r="F108" s="24"/>
    </row>
    <row r="109" spans="1:6" ht="15" customHeight="1">
      <c r="A109" s="41" t="s">
        <v>76</v>
      </c>
      <c r="B109" s="51">
        <v>351</v>
      </c>
      <c r="C109" s="41"/>
      <c r="D109" s="41"/>
      <c r="E109" s="41"/>
      <c r="F109" s="41"/>
    </row>
    <row r="110" spans="1:6" ht="15.75" customHeight="1">
      <c r="A110" s="41"/>
      <c r="B110" s="51"/>
      <c r="C110" s="41"/>
      <c r="D110" s="41"/>
      <c r="E110" s="41"/>
      <c r="F110" s="41"/>
    </row>
    <row r="111" spans="1:6" ht="31.5">
      <c r="A111" s="24" t="s">
        <v>78</v>
      </c>
      <c r="B111" s="25">
        <v>360</v>
      </c>
      <c r="C111" s="24"/>
      <c r="D111" s="24"/>
      <c r="E111" s="24"/>
      <c r="F111" s="24"/>
    </row>
    <row r="112" spans="1:6" ht="15.75">
      <c r="A112" s="24" t="s">
        <v>76</v>
      </c>
      <c r="B112" s="25">
        <v>361</v>
      </c>
      <c r="C112" s="24"/>
      <c r="D112" s="24"/>
      <c r="E112" s="24"/>
      <c r="F112" s="24"/>
    </row>
    <row r="113" spans="1:6" ht="31.5">
      <c r="A113" s="24" t="s">
        <v>79</v>
      </c>
      <c r="B113" s="25">
        <v>370</v>
      </c>
      <c r="C113" s="24"/>
      <c r="D113" s="24"/>
      <c r="E113" s="24"/>
      <c r="F113" s="24"/>
    </row>
    <row r="114" spans="1:6" ht="15.75">
      <c r="A114" s="24" t="s">
        <v>76</v>
      </c>
      <c r="B114" s="25">
        <v>371</v>
      </c>
      <c r="C114" s="24"/>
      <c r="D114" s="24"/>
      <c r="E114" s="24"/>
      <c r="F114" s="24"/>
    </row>
    <row r="115" spans="1:6" ht="63">
      <c r="A115" s="24" t="s">
        <v>80</v>
      </c>
      <c r="B115" s="25">
        <v>380</v>
      </c>
      <c r="C115" s="24">
        <f>120</f>
        <v>120</v>
      </c>
      <c r="D115" s="24"/>
      <c r="E115" s="24">
        <f>D115-C115</f>
        <v>-120</v>
      </c>
      <c r="F115" s="24"/>
    </row>
    <row r="116" spans="1:6" ht="15.75">
      <c r="A116" s="24" t="s">
        <v>76</v>
      </c>
      <c r="B116" s="25">
        <v>381</v>
      </c>
      <c r="C116" s="24"/>
      <c r="D116" s="24"/>
      <c r="E116" s="24"/>
      <c r="F116" s="24"/>
    </row>
    <row r="117" spans="1:6" ht="31.5">
      <c r="A117" s="24" t="s">
        <v>81</v>
      </c>
      <c r="B117" s="25">
        <v>390</v>
      </c>
      <c r="C117" s="24">
        <f>C108+C115</f>
        <v>120</v>
      </c>
      <c r="D117" s="24"/>
      <c r="E117" s="24">
        <f>D117-C117</f>
        <v>-120</v>
      </c>
      <c r="F117" s="24"/>
    </row>
    <row r="118" spans="1:6" ht="31.5">
      <c r="A118" s="24" t="s">
        <v>82</v>
      </c>
      <c r="B118" s="25">
        <v>391</v>
      </c>
      <c r="C118" s="24"/>
      <c r="D118" s="24"/>
      <c r="E118" s="24"/>
      <c r="F118" s="24"/>
    </row>
    <row r="119" spans="1:6" ht="15.75">
      <c r="A119" s="47"/>
      <c r="B119" s="48"/>
      <c r="C119" s="48"/>
      <c r="D119" s="48"/>
      <c r="E119" s="48"/>
      <c r="F119" s="48"/>
    </row>
    <row r="120" spans="1:6" ht="15.75">
      <c r="A120" s="54" t="s">
        <v>83</v>
      </c>
      <c r="B120" s="55"/>
      <c r="C120" s="55"/>
      <c r="D120" s="55"/>
      <c r="E120" s="55"/>
      <c r="F120" s="55"/>
    </row>
    <row r="121" spans="1:6" ht="15" customHeight="1">
      <c r="A121" s="41" t="s">
        <v>84</v>
      </c>
      <c r="B121" s="51">
        <v>400</v>
      </c>
      <c r="C121" s="41">
        <v>21</v>
      </c>
      <c r="D121" s="41">
        <v>19</v>
      </c>
      <c r="E121" s="41"/>
      <c r="F121" s="41"/>
    </row>
    <row r="122" spans="1:6" ht="15.75" customHeight="1">
      <c r="A122" s="41"/>
      <c r="B122" s="51"/>
      <c r="C122" s="41"/>
      <c r="D122" s="41"/>
      <c r="E122" s="41"/>
      <c r="F122" s="41"/>
    </row>
    <row r="123" spans="1:6" ht="15.75">
      <c r="A123" s="24" t="s">
        <v>85</v>
      </c>
      <c r="B123" s="25">
        <v>410</v>
      </c>
      <c r="C123" s="33">
        <v>10224.4</v>
      </c>
      <c r="D123" s="24">
        <v>10224.4</v>
      </c>
      <c r="E123" s="24"/>
      <c r="F123" s="24"/>
    </row>
    <row r="124" spans="1:6" ht="15" customHeight="1">
      <c r="A124" s="41" t="s">
        <v>86</v>
      </c>
      <c r="B124" s="51">
        <v>420</v>
      </c>
      <c r="C124" s="41"/>
      <c r="D124" s="41"/>
      <c r="E124" s="41"/>
      <c r="F124" s="41"/>
    </row>
    <row r="125" spans="1:6" ht="15.75" customHeight="1">
      <c r="A125" s="41"/>
      <c r="B125" s="51"/>
      <c r="C125" s="41"/>
      <c r="D125" s="41"/>
      <c r="E125" s="41"/>
      <c r="F125" s="41"/>
    </row>
    <row r="126" spans="1:6" ht="31.5">
      <c r="A126" s="24" t="s">
        <v>87</v>
      </c>
      <c r="B126" s="25">
        <v>430</v>
      </c>
      <c r="C126" s="24"/>
      <c r="D126" s="24"/>
      <c r="E126" s="24"/>
      <c r="F126" s="24"/>
    </row>
    <row r="127" spans="1:6">
      <c r="A127" s="34"/>
      <c r="B127" s="34"/>
      <c r="C127" s="34"/>
      <c r="D127" s="34"/>
      <c r="E127" s="34"/>
      <c r="F127" s="34"/>
    </row>
    <row r="128" spans="1:6" ht="15.75">
      <c r="A128" s="35" t="s">
        <v>90</v>
      </c>
      <c r="B128" s="36"/>
      <c r="C128" s="36"/>
      <c r="D128" s="37"/>
      <c r="E128" s="38" t="s">
        <v>111</v>
      </c>
      <c r="F128" s="39"/>
    </row>
    <row r="129" spans="1:6">
      <c r="A129" s="34"/>
      <c r="B129" s="53" t="s">
        <v>92</v>
      </c>
      <c r="C129" s="53"/>
      <c r="D129" s="34"/>
      <c r="E129" s="53" t="s">
        <v>91</v>
      </c>
      <c r="F129" s="53"/>
    </row>
    <row r="130" spans="1:6" ht="15.75">
      <c r="A130" s="35"/>
      <c r="B130" s="40"/>
      <c r="C130" s="40"/>
      <c r="D130" s="34"/>
      <c r="E130" s="34"/>
      <c r="F130" s="34"/>
    </row>
    <row r="131" spans="1:6" ht="12.75" customHeight="1">
      <c r="A131" s="4" t="s">
        <v>120</v>
      </c>
      <c r="B131" s="3"/>
      <c r="C131" s="3"/>
      <c r="E131" s="17" t="s">
        <v>102</v>
      </c>
      <c r="F131" s="18"/>
    </row>
    <row r="132" spans="1:6" ht="29.25" customHeight="1">
      <c r="E132" s="60" t="s">
        <v>115</v>
      </c>
      <c r="F132" s="61"/>
    </row>
    <row r="133" spans="1:6">
      <c r="B133" s="21"/>
      <c r="C133" s="21"/>
      <c r="E133" s="19" t="s">
        <v>125</v>
      </c>
      <c r="F133" s="19"/>
    </row>
    <row r="134" spans="1:6">
      <c r="B134" s="62" t="s">
        <v>92</v>
      </c>
      <c r="C134" s="62"/>
      <c r="E134" s="18"/>
      <c r="F134" s="18"/>
    </row>
    <row r="135" spans="1:6" ht="9" customHeight="1">
      <c r="E135" s="18"/>
      <c r="F135" s="18"/>
    </row>
    <row r="136" spans="1:6" ht="15.75">
      <c r="E136" s="17" t="s">
        <v>102</v>
      </c>
      <c r="F136" s="18"/>
    </row>
    <row r="137" spans="1:6">
      <c r="E137" s="18" t="s">
        <v>103</v>
      </c>
      <c r="F137" s="18"/>
    </row>
    <row r="138" spans="1:6">
      <c r="E138" s="18" t="s">
        <v>104</v>
      </c>
      <c r="F138" s="18"/>
    </row>
    <row r="139" spans="1:6">
      <c r="B139" s="22"/>
      <c r="C139" s="22"/>
      <c r="E139" s="19" t="s">
        <v>112</v>
      </c>
      <c r="F139" s="19"/>
    </row>
    <row r="140" spans="1:6">
      <c r="B140" s="62" t="s">
        <v>92</v>
      </c>
      <c r="C140" s="62"/>
    </row>
  </sheetData>
  <mergeCells count="64">
    <mergeCell ref="E132:F132"/>
    <mergeCell ref="B134:C134"/>
    <mergeCell ref="B140:C140"/>
    <mergeCell ref="E8:F8"/>
    <mergeCell ref="E7:F7"/>
    <mergeCell ref="B11:D11"/>
    <mergeCell ref="B14:D14"/>
    <mergeCell ref="B15:D15"/>
    <mergeCell ref="B16:D16"/>
    <mergeCell ref="B17:D17"/>
    <mergeCell ref="F98:F99"/>
    <mergeCell ref="A19:F19"/>
    <mergeCell ref="F55:F57"/>
    <mergeCell ref="A27:F27"/>
    <mergeCell ref="C21:D21"/>
    <mergeCell ref="C20:D20"/>
    <mergeCell ref="A55:A57"/>
    <mergeCell ref="A22:E22"/>
    <mergeCell ref="B55:B57"/>
    <mergeCell ref="A104:F104"/>
    <mergeCell ref="A105:F105"/>
    <mergeCell ref="E55:E57"/>
    <mergeCell ref="A98:A99"/>
    <mergeCell ref="B98:B99"/>
    <mergeCell ref="C98:C99"/>
    <mergeCell ref="D98:D99"/>
    <mergeCell ref="E98:E99"/>
    <mergeCell ref="A109:A110"/>
    <mergeCell ref="B109:B110"/>
    <mergeCell ref="C109:C110"/>
    <mergeCell ref="D109:D110"/>
    <mergeCell ref="E109:E110"/>
    <mergeCell ref="F109:F110"/>
    <mergeCell ref="B129:C129"/>
    <mergeCell ref="E129:F129"/>
    <mergeCell ref="F124:F125"/>
    <mergeCell ref="A119:F119"/>
    <mergeCell ref="A120:F120"/>
    <mergeCell ref="A121:A122"/>
    <mergeCell ref="F121:F122"/>
    <mergeCell ref="A124:A125"/>
    <mergeCell ref="B121:B122"/>
    <mergeCell ref="C121:C122"/>
    <mergeCell ref="D121:D122"/>
    <mergeCell ref="E121:E122"/>
    <mergeCell ref="B124:B125"/>
    <mergeCell ref="C124:C125"/>
    <mergeCell ref="D124:D125"/>
    <mergeCell ref="E124:E125"/>
    <mergeCell ref="E4:F4"/>
    <mergeCell ref="E5:G5"/>
    <mergeCell ref="E6:G6"/>
    <mergeCell ref="A83:F83"/>
    <mergeCell ref="A72:F72"/>
    <mergeCell ref="A73:F73"/>
    <mergeCell ref="A79:A81"/>
    <mergeCell ref="B79:B81"/>
    <mergeCell ref="C79:C81"/>
    <mergeCell ref="D79:D81"/>
    <mergeCell ref="E79:E81"/>
    <mergeCell ref="F79:F81"/>
    <mergeCell ref="A82:F82"/>
    <mergeCell ref="C55:C57"/>
    <mergeCell ref="D55:D57"/>
  </mergeCells>
  <phoneticPr fontId="0" type="noConversion"/>
  <printOptions horizontalCentered="1" verticalCentered="1"/>
  <pageMargins left="0.51181102362204722" right="0.51181102362204722" top="0.35433070866141736" bottom="0.35433070866141736" header="0" footer="0"/>
  <pageSetup paperSize="9" scale="90" orientation="landscape" r:id="rId1"/>
  <rowBreaks count="3" manualBreakCount="3">
    <brk id="32" max="6" man="1"/>
    <brk id="60" max="6" man="1"/>
    <brk id="8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ПРО ВИКОН.ФІН.ПЛАНУ</vt:lpstr>
      <vt:lpstr>'ЗВІТ ПРО ВИКОН.ФІН.ПЛАНУ'!Область_печати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Buhgalter</cp:lastModifiedBy>
  <cp:lastPrinted>2024-05-23T05:46:59Z</cp:lastPrinted>
  <dcterms:created xsi:type="dcterms:W3CDTF">2020-08-20T07:51:17Z</dcterms:created>
  <dcterms:modified xsi:type="dcterms:W3CDTF">2024-05-23T11:03:28Z</dcterms:modified>
</cp:coreProperties>
</file>